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</sheets>
  <definedNames>
    <definedName name="DDB">#REF!</definedName>
    <definedName name="EPS">#REF!</definedName>
    <definedName name="INDEX">#REF!</definedName>
    <definedName name="IRR">Sheet1!$A$3:$E$19</definedName>
    <definedName name="leverage">#REF!</definedName>
    <definedName name="VLOOKUP">#REF!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6"/>
  <c r="F16"/>
  <c r="D15"/>
  <c r="D5"/>
  <c r="E5" s="1"/>
  <c r="D6"/>
  <c r="D7"/>
  <c r="D8"/>
  <c r="D9"/>
  <c r="D10"/>
  <c r="D11"/>
  <c r="D12"/>
  <c r="D13"/>
  <c r="D14"/>
  <c r="C5"/>
  <c r="F5" l="1"/>
  <c r="H5" s="1"/>
  <c r="B1" i="2" l="1"/>
  <c r="H6" i="1"/>
  <c r="B1" i="5" l="1"/>
  <c r="C1" i="2"/>
  <c r="C1" i="3" s="1"/>
  <c r="B1"/>
  <c r="F7" s="1"/>
  <c r="G7" s="1"/>
  <c r="G6" l="1"/>
  <c r="K3" i="1"/>
  <c r="F7" i="2"/>
  <c r="G7" s="1"/>
  <c r="C1" i="9"/>
  <c r="C1" i="4"/>
  <c r="C1" i="11" s="1"/>
  <c r="B1" i="4"/>
  <c r="F7" s="1"/>
  <c r="G7" s="1"/>
  <c r="B1" i="6"/>
  <c r="B1" i="7" s="1"/>
  <c r="G6" i="4" l="1"/>
  <c r="K4" i="1"/>
  <c r="G6" i="2"/>
  <c r="K2" i="1"/>
  <c r="L2" s="1"/>
  <c r="L3"/>
  <c r="B1" i="8"/>
  <c r="C1" i="5"/>
  <c r="C1" i="6" l="1"/>
  <c r="C1" i="7" s="1"/>
  <c r="F7" i="5"/>
  <c r="G7" s="1"/>
  <c r="L4" i="1"/>
  <c r="B1" i="9"/>
  <c r="F7" i="8"/>
  <c r="F7" i="6" l="1"/>
  <c r="G7" s="1"/>
  <c r="G6" s="1"/>
  <c r="C1" i="10"/>
  <c r="F7" i="7"/>
  <c r="G7" s="1"/>
  <c r="C1" i="8"/>
  <c r="G6" i="5"/>
  <c r="K5" i="1"/>
  <c r="L5" s="1"/>
  <c r="G7" i="8"/>
  <c r="B1" i="10"/>
  <c r="F7" i="9"/>
  <c r="G7" s="1"/>
  <c r="K6" i="1" l="1"/>
  <c r="L6" s="1"/>
  <c r="G6" i="7"/>
  <c r="K7" i="1"/>
  <c r="L7" s="1"/>
  <c r="G6" i="9"/>
  <c r="K9" i="1"/>
  <c r="L9" s="1"/>
  <c r="G6" i="8"/>
  <c r="K8" i="1"/>
  <c r="L8" s="1"/>
  <c r="B1" i="11"/>
  <c r="F7" s="1"/>
  <c r="G7" s="1"/>
  <c r="F7" i="10"/>
  <c r="G7" s="1"/>
  <c r="K11" i="1" l="1"/>
  <c r="L11" s="1"/>
  <c r="G6" i="11"/>
  <c r="G6" i="10"/>
  <c r="K10" i="1"/>
  <c r="L10" s="1"/>
  <c r="B2" l="1"/>
  <c r="B3" s="1"/>
  <c r="D3" l="1"/>
  <c r="C9"/>
  <c r="C13"/>
  <c r="C8"/>
  <c r="C6"/>
  <c r="C12"/>
  <c r="C7"/>
  <c r="C11"/>
  <c r="C15"/>
  <c r="C10"/>
  <c r="C14"/>
  <c r="E15" l="1"/>
  <c r="E7"/>
  <c r="E14"/>
  <c r="E12"/>
  <c r="E10"/>
  <c r="C17"/>
  <c r="E6"/>
  <c r="E9"/>
  <c r="E8"/>
  <c r="E11"/>
  <c r="E13"/>
  <c r="C16"/>
  <c r="D17" s="1"/>
  <c r="D16" l="1"/>
  <c r="E17" s="1"/>
  <c r="B18" s="1"/>
</calcChain>
</file>

<file path=xl/sharedStrings.xml><?xml version="1.0" encoding="utf-8"?>
<sst xmlns="http://schemas.openxmlformats.org/spreadsheetml/2006/main" count="45" uniqueCount="15">
  <si>
    <t>PV of future cash in</t>
  </si>
  <si>
    <t>INFLOW  Rs.</t>
  </si>
  <si>
    <t>YEAR</t>
  </si>
  <si>
    <t>pv of future cash inflow as per calculator</t>
  </si>
  <si>
    <t>IRR</t>
  </si>
  <si>
    <t>RATE-1</t>
  </si>
  <si>
    <t>RATE-2</t>
  </si>
  <si>
    <t>Ashis kumar pratihari</t>
  </si>
  <si>
    <t>IRR Calculator</t>
  </si>
  <si>
    <t>period</t>
  </si>
  <si>
    <t>Avrrage</t>
  </si>
  <si>
    <t>Factor</t>
  </si>
  <si>
    <t>MAX</t>
  </si>
  <si>
    <t>MIN</t>
  </si>
  <si>
    <t>akpratihari@yahoo.com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</si>
</sst>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0.00_);\(0.00\)"/>
    <numFmt numFmtId="166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Bookman Old Style"/>
      <family val="1"/>
    </font>
    <font>
      <b/>
      <sz val="11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.1"/>
      <color theme="10"/>
      <name val="Calibri"/>
      <family val="2"/>
    </font>
    <font>
      <b/>
      <sz val="11"/>
      <color rgb="FF00B0F0"/>
      <name val="Cambria"/>
      <family val="1"/>
      <scheme val="major"/>
    </font>
    <font>
      <sz val="11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Bookman Old Style"/>
      <family val="1"/>
    </font>
    <font>
      <sz val="11"/>
      <color rgb="FF92D050"/>
      <name val="Calibri"/>
      <family val="2"/>
      <scheme val="minor"/>
    </font>
    <font>
      <u/>
      <sz val="12.1"/>
      <color theme="9" tint="0.39997558519241921"/>
      <name val="Calibri"/>
      <family val="2"/>
    </font>
    <font>
      <sz val="11"/>
      <color theme="9" tint="0.39997558519241921"/>
      <name val="Calibri"/>
      <family val="2"/>
      <scheme val="minor"/>
    </font>
    <font>
      <b/>
      <sz val="16"/>
      <color theme="6" tint="0.399975585192419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9" fontId="0" fillId="0" borderId="0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164" fontId="0" fillId="2" borderId="9" xfId="0" applyNumberFormat="1" applyFill="1" applyBorder="1"/>
    <xf numFmtId="164" fontId="0" fillId="0" borderId="17" xfId="0" applyNumberFormat="1" applyBorder="1"/>
    <xf numFmtId="165" fontId="0" fillId="3" borderId="3" xfId="0" applyNumberFormat="1" applyFill="1" applyBorder="1"/>
    <xf numFmtId="165" fontId="4" fillId="0" borderId="1" xfId="0" applyNumberFormat="1" applyFont="1" applyFill="1" applyBorder="1"/>
    <xf numFmtId="165" fontId="0" fillId="0" borderId="15" xfId="0" applyNumberFormat="1" applyBorder="1"/>
    <xf numFmtId="165" fontId="0" fillId="3" borderId="5" xfId="0" applyNumberFormat="1" applyFill="1" applyBorder="1"/>
    <xf numFmtId="0" fontId="5" fillId="0" borderId="19" xfId="0" applyFont="1" applyBorder="1" applyAlignment="1">
      <alignment horizontal="center"/>
    </xf>
    <xf numFmtId="0" fontId="5" fillId="0" borderId="18" xfId="0" applyFont="1" applyBorder="1"/>
    <xf numFmtId="0" fontId="0" fillId="0" borderId="0" xfId="0" applyAlignment="1">
      <alignment horizontal="left" indent="2"/>
    </xf>
    <xf numFmtId="0" fontId="0" fillId="0" borderId="15" xfId="0" applyBorder="1" applyAlignment="1">
      <alignment horizontal="center"/>
    </xf>
    <xf numFmtId="0" fontId="5" fillId="0" borderId="10" xfId="0" applyFont="1" applyBorder="1"/>
    <xf numFmtId="165" fontId="0" fillId="0" borderId="22" xfId="0" applyNumberFormat="1" applyBorder="1"/>
    <xf numFmtId="164" fontId="1" fillId="2" borderId="23" xfId="0" applyNumberFormat="1" applyFont="1" applyFill="1" applyBorder="1"/>
    <xf numFmtId="0" fontId="0" fillId="0" borderId="20" xfId="0" applyBorder="1"/>
    <xf numFmtId="0" fontId="0" fillId="0" borderId="10" xfId="0" applyBorder="1"/>
    <xf numFmtId="0" fontId="3" fillId="0" borderId="7" xfId="0" applyFont="1" applyBorder="1"/>
    <xf numFmtId="0" fontId="3" fillId="0" borderId="8" xfId="0" applyFont="1" applyBorder="1"/>
    <xf numFmtId="0" fontId="1" fillId="4" borderId="17" xfId="0" applyFont="1" applyFill="1" applyBorder="1"/>
    <xf numFmtId="9" fontId="1" fillId="4" borderId="17" xfId="0" applyNumberFormat="1" applyFont="1" applyFill="1" applyBorder="1"/>
    <xf numFmtId="0" fontId="1" fillId="5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165" fontId="0" fillId="0" borderId="26" xfId="0" applyNumberFormat="1" applyBorder="1"/>
    <xf numFmtId="0" fontId="0" fillId="5" borderId="25" xfId="0" applyFill="1" applyBorder="1"/>
    <xf numFmtId="165" fontId="0" fillId="0" borderId="27" xfId="0" applyNumberFormat="1" applyBorder="1"/>
    <xf numFmtId="2" fontId="0" fillId="0" borderId="0" xfId="0" applyNumberFormat="1" applyAlignment="1">
      <alignment horizontal="right" indent="1"/>
    </xf>
    <xf numFmtId="0" fontId="7" fillId="4" borderId="25" xfId="0" applyFont="1" applyFill="1" applyBorder="1"/>
    <xf numFmtId="0" fontId="2" fillId="0" borderId="0" xfId="0" applyFont="1"/>
    <xf numFmtId="2" fontId="0" fillId="0" borderId="0" xfId="0" applyNumberFormat="1"/>
    <xf numFmtId="0" fontId="0" fillId="4" borderId="0" xfId="0" applyFill="1"/>
    <xf numFmtId="10" fontId="0" fillId="0" borderId="0" xfId="0" applyNumberFormat="1"/>
    <xf numFmtId="10" fontId="2" fillId="6" borderId="25" xfId="0" applyNumberFormat="1" applyFont="1" applyFill="1" applyBorder="1"/>
    <xf numFmtId="0" fontId="1" fillId="0" borderId="0" xfId="0" applyFont="1" applyAlignment="1">
      <alignment horizontal="center"/>
    </xf>
    <xf numFmtId="165" fontId="2" fillId="7" borderId="4" xfId="0" applyNumberFormat="1" applyFont="1" applyFill="1" applyBorder="1"/>
    <xf numFmtId="165" fontId="10" fillId="7" borderId="6" xfId="0" applyNumberFormat="1" applyFont="1" applyFill="1" applyBorder="1"/>
    <xf numFmtId="165" fontId="10" fillId="7" borderId="4" xfId="0" applyNumberFormat="1" applyFont="1" applyFill="1" applyBorder="1"/>
    <xf numFmtId="0" fontId="11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9" fontId="7" fillId="7" borderId="2" xfId="0" applyNumberFormat="1" applyFont="1" applyFill="1" applyBorder="1" applyAlignment="1">
      <alignment horizontal="right"/>
    </xf>
    <xf numFmtId="9" fontId="7" fillId="7" borderId="6" xfId="0" applyNumberFormat="1" applyFont="1" applyFill="1" applyBorder="1"/>
    <xf numFmtId="0" fontId="12" fillId="10" borderId="3" xfId="0" applyFont="1" applyFill="1" applyBorder="1" applyAlignment="1"/>
    <xf numFmtId="165" fontId="4" fillId="11" borderId="0" xfId="0" applyNumberFormat="1" applyFont="1" applyFill="1" applyBorder="1"/>
    <xf numFmtId="0" fontId="0" fillId="11" borderId="28" xfId="0" applyFill="1" applyBorder="1"/>
    <xf numFmtId="166" fontId="12" fillId="10" borderId="4" xfId="0" applyNumberFormat="1" applyFont="1" applyFill="1" applyBorder="1" applyAlignment="1" applyProtection="1">
      <protection hidden="1"/>
    </xf>
    <xf numFmtId="0" fontId="14" fillId="9" borderId="15" xfId="1" applyFont="1" applyFill="1" applyBorder="1" applyAlignment="1" applyProtection="1"/>
    <xf numFmtId="0" fontId="15" fillId="9" borderId="15" xfId="0" applyFont="1" applyFill="1" applyBorder="1"/>
    <xf numFmtId="0" fontId="13" fillId="9" borderId="22" xfId="0" applyFont="1" applyFill="1" applyBorder="1"/>
    <xf numFmtId="0" fontId="0" fillId="9" borderId="22" xfId="0" applyFill="1" applyBorder="1"/>
    <xf numFmtId="0" fontId="2" fillId="8" borderId="14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0" fillId="0" borderId="21" xfId="0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4921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pratihari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20" zoomScaleNormal="120" zoomScaleSheetLayoutView="100" workbookViewId="0">
      <selection sqref="A1:E1"/>
    </sheetView>
  </sheetViews>
  <sheetFormatPr defaultColWidth="0" defaultRowHeight="15" zeroHeight="1"/>
  <cols>
    <col min="1" max="1" width="9.140625" customWidth="1"/>
    <col min="2" max="2" width="27.42578125" customWidth="1"/>
    <col min="3" max="3" width="20.5703125" hidden="1" customWidth="1"/>
    <col min="4" max="4" width="15.42578125" hidden="1" customWidth="1"/>
    <col min="5" max="5" width="20.5703125" hidden="1" customWidth="1"/>
    <col min="6" max="6" width="0" hidden="1" customWidth="1"/>
    <col min="7" max="7" width="11.85546875" hidden="1" customWidth="1"/>
    <col min="8" max="8" width="11.7109375" hidden="1" customWidth="1"/>
    <col min="9" max="9" width="0" hidden="1" customWidth="1"/>
    <col min="10" max="10" width="9.140625" hidden="1" customWidth="1"/>
    <col min="11" max="12" width="0" hidden="1" customWidth="1"/>
    <col min="13" max="16384" width="9.140625" hidden="1"/>
  </cols>
  <sheetData>
    <row r="1" spans="1:12" ht="25.5" customHeight="1" thickBot="1">
      <c r="A1" s="58" t="s">
        <v>8</v>
      </c>
      <c r="B1" s="58"/>
      <c r="C1" s="58"/>
      <c r="D1" s="58"/>
      <c r="E1" s="58"/>
      <c r="K1" s="38" t="s">
        <v>12</v>
      </c>
    </row>
    <row r="2" spans="1:12">
      <c r="A2" s="42" t="s">
        <v>5</v>
      </c>
      <c r="B2" s="45">
        <f>MAX(L2:L11)</f>
        <v>0.16</v>
      </c>
      <c r="C2" s="15"/>
      <c r="D2" s="15"/>
      <c r="E2" s="15"/>
      <c r="K2" s="37" t="b">
        <f>'1'!G7</f>
        <v>0</v>
      </c>
      <c r="L2" s="36">
        <f>IF(K2=FALSE,0,K2)</f>
        <v>0</v>
      </c>
    </row>
    <row r="3" spans="1:12">
      <c r="A3" s="42" t="s">
        <v>6</v>
      </c>
      <c r="B3" s="46">
        <f>B2-1%</f>
        <v>0.15</v>
      </c>
      <c r="C3" s="5"/>
      <c r="D3" s="59">
        <f>B2</f>
        <v>0.16</v>
      </c>
      <c r="E3" s="60"/>
      <c r="K3" s="37" t="b">
        <f>'2'!G7</f>
        <v>0</v>
      </c>
      <c r="L3" s="36">
        <f t="shared" ref="L3:L11" si="0">IF(K3=FALSE,0,K3)</f>
        <v>0</v>
      </c>
    </row>
    <row r="4" spans="1:12" ht="15.75" thickBot="1">
      <c r="A4" s="43" t="s">
        <v>2</v>
      </c>
      <c r="B4" s="44" t="s">
        <v>1</v>
      </c>
      <c r="C4" s="16" t="s">
        <v>0</v>
      </c>
      <c r="D4" s="12" t="s">
        <v>1</v>
      </c>
      <c r="E4" s="13" t="s">
        <v>0</v>
      </c>
      <c r="K4" s="37" t="b">
        <f>'3'!G7</f>
        <v>0</v>
      </c>
      <c r="L4" s="36">
        <f t="shared" si="0"/>
        <v>0</v>
      </c>
    </row>
    <row r="5" spans="1:12">
      <c r="A5" s="55">
        <v>0</v>
      </c>
      <c r="B5" s="39">
        <v>360000</v>
      </c>
      <c r="C5" s="10">
        <f>-B5</f>
        <v>-360000</v>
      </c>
      <c r="D5" s="11">
        <f>B5</f>
        <v>360000</v>
      </c>
      <c r="E5" s="30">
        <f>-D5</f>
        <v>-360000</v>
      </c>
      <c r="F5" s="32">
        <f>MAX(F6:F15)</f>
        <v>5</v>
      </c>
      <c r="G5" t="s">
        <v>10</v>
      </c>
      <c r="H5">
        <f>SUM(B6:B15)/F5</f>
        <v>109400</v>
      </c>
      <c r="K5" s="37" t="b">
        <f>'4'!G7</f>
        <v>0</v>
      </c>
      <c r="L5" s="36">
        <f t="shared" si="0"/>
        <v>0</v>
      </c>
    </row>
    <row r="6" spans="1:12">
      <c r="A6" s="42">
        <v>1</v>
      </c>
      <c r="B6" s="40">
        <v>109400</v>
      </c>
      <c r="C6" s="17">
        <f t="shared" ref="C6:C15" si="1">B6/(1+$B$3)^A6</f>
        <v>95130.434782608703</v>
      </c>
      <c r="D6" s="8">
        <f t="shared" ref="D6:D15" si="2">B6</f>
        <v>109400</v>
      </c>
      <c r="E6" s="28">
        <f t="shared" ref="E6:E15" si="3">D6/(1+$D$3)^A6</f>
        <v>94310.344827586217</v>
      </c>
      <c r="F6" s="29">
        <f>IF(B6&gt;0,A6,0)</f>
        <v>1</v>
      </c>
      <c r="G6" t="s">
        <v>11</v>
      </c>
      <c r="H6" s="31">
        <f>B5/H5</f>
        <v>3.290676416819013</v>
      </c>
      <c r="K6" s="37">
        <f>'5'!G7</f>
        <v>0.16</v>
      </c>
      <c r="L6" s="36">
        <f t="shared" si="0"/>
        <v>0.16</v>
      </c>
    </row>
    <row r="7" spans="1:12">
      <c r="A7" s="42">
        <v>2</v>
      </c>
      <c r="B7" s="41">
        <v>109400</v>
      </c>
      <c r="C7" s="17">
        <f t="shared" si="1"/>
        <v>82722.117202268448</v>
      </c>
      <c r="D7" s="8">
        <f t="shared" si="2"/>
        <v>109400</v>
      </c>
      <c r="E7" s="28">
        <f t="shared" si="3"/>
        <v>81302.021403091567</v>
      </c>
      <c r="F7" s="29">
        <f t="shared" ref="F7:F15" si="4">IF(B7&gt;0,A7,0)</f>
        <v>2</v>
      </c>
      <c r="K7" s="37" t="b">
        <f>'6'!G7</f>
        <v>0</v>
      </c>
      <c r="L7" s="36">
        <f t="shared" si="0"/>
        <v>0</v>
      </c>
    </row>
    <row r="8" spans="1:12">
      <c r="A8" s="42">
        <v>3</v>
      </c>
      <c r="B8" s="40">
        <v>109400</v>
      </c>
      <c r="C8" s="17">
        <f t="shared" si="1"/>
        <v>71932.27582805953</v>
      </c>
      <c r="D8" s="8">
        <f t="shared" si="2"/>
        <v>109400</v>
      </c>
      <c r="E8" s="28">
        <f t="shared" si="3"/>
        <v>70087.949485423771</v>
      </c>
      <c r="F8" s="29">
        <f t="shared" si="4"/>
        <v>3</v>
      </c>
      <c r="K8" s="37" t="b">
        <f>'7'!G7</f>
        <v>0</v>
      </c>
      <c r="L8" s="36">
        <f t="shared" si="0"/>
        <v>0</v>
      </c>
    </row>
    <row r="9" spans="1:12">
      <c r="A9" s="42">
        <v>4</v>
      </c>
      <c r="B9" s="41">
        <v>109400</v>
      </c>
      <c r="C9" s="17">
        <f t="shared" si="1"/>
        <v>62549.805067877853</v>
      </c>
      <c r="D9" s="8">
        <f t="shared" si="2"/>
        <v>109400</v>
      </c>
      <c r="E9" s="28">
        <f t="shared" si="3"/>
        <v>60420.646108123939</v>
      </c>
      <c r="F9" s="29">
        <f t="shared" si="4"/>
        <v>4</v>
      </c>
      <c r="K9" s="37" t="b">
        <f>'8'!G7</f>
        <v>0</v>
      </c>
      <c r="L9" s="36">
        <f t="shared" si="0"/>
        <v>0</v>
      </c>
    </row>
    <row r="10" spans="1:12">
      <c r="A10" s="42">
        <v>5</v>
      </c>
      <c r="B10" s="41">
        <v>109400</v>
      </c>
      <c r="C10" s="17">
        <f t="shared" si="1"/>
        <v>54391.134841632913</v>
      </c>
      <c r="D10" s="8">
        <f t="shared" si="2"/>
        <v>109400</v>
      </c>
      <c r="E10" s="28">
        <f t="shared" si="3"/>
        <v>52086.76388631374</v>
      </c>
      <c r="F10" s="29">
        <f t="shared" si="4"/>
        <v>5</v>
      </c>
      <c r="K10" s="37" t="b">
        <f>'9'!G7</f>
        <v>0</v>
      </c>
      <c r="L10" s="36">
        <f t="shared" si="0"/>
        <v>0</v>
      </c>
    </row>
    <row r="11" spans="1:12">
      <c r="A11" s="42">
        <v>6</v>
      </c>
      <c r="B11" s="41">
        <v>0</v>
      </c>
      <c r="C11" s="17">
        <f t="shared" si="1"/>
        <v>0</v>
      </c>
      <c r="D11" s="8">
        <f t="shared" si="2"/>
        <v>0</v>
      </c>
      <c r="E11" s="28">
        <f t="shared" si="3"/>
        <v>0</v>
      </c>
      <c r="F11" s="29">
        <f t="shared" si="4"/>
        <v>0</v>
      </c>
      <c r="K11" s="37" t="b">
        <f>'10'!G7</f>
        <v>0</v>
      </c>
      <c r="L11" s="36">
        <f t="shared" si="0"/>
        <v>0</v>
      </c>
    </row>
    <row r="12" spans="1:12">
      <c r="A12" s="42">
        <v>7</v>
      </c>
      <c r="B12" s="41">
        <v>0</v>
      </c>
      <c r="C12" s="17">
        <f t="shared" si="1"/>
        <v>0</v>
      </c>
      <c r="D12" s="8">
        <f t="shared" si="2"/>
        <v>0</v>
      </c>
      <c r="E12" s="28">
        <f t="shared" si="3"/>
        <v>0</v>
      </c>
      <c r="F12" s="29">
        <f t="shared" si="4"/>
        <v>0</v>
      </c>
    </row>
    <row r="13" spans="1:12">
      <c r="A13" s="42">
        <v>8</v>
      </c>
      <c r="B13" s="41">
        <v>0</v>
      </c>
      <c r="C13" s="17">
        <f t="shared" si="1"/>
        <v>0</v>
      </c>
      <c r="D13" s="8">
        <f t="shared" si="2"/>
        <v>0</v>
      </c>
      <c r="E13" s="28">
        <f t="shared" si="3"/>
        <v>0</v>
      </c>
      <c r="F13" s="29">
        <f t="shared" si="4"/>
        <v>0</v>
      </c>
    </row>
    <row r="14" spans="1:12">
      <c r="A14" s="42">
        <v>9</v>
      </c>
      <c r="B14" s="41">
        <v>0</v>
      </c>
      <c r="C14" s="17">
        <f t="shared" si="1"/>
        <v>0</v>
      </c>
      <c r="D14" s="8">
        <f t="shared" si="2"/>
        <v>0</v>
      </c>
      <c r="E14" s="28">
        <f t="shared" si="3"/>
        <v>0</v>
      </c>
      <c r="F14" s="29">
        <f t="shared" si="4"/>
        <v>0</v>
      </c>
    </row>
    <row r="15" spans="1:12" ht="15.75" thickBot="1">
      <c r="A15" s="42">
        <v>10</v>
      </c>
      <c r="B15" s="41">
        <v>0</v>
      </c>
      <c r="C15" s="17">
        <f t="shared" si="1"/>
        <v>0</v>
      </c>
      <c r="D15" s="8">
        <f t="shared" si="2"/>
        <v>0</v>
      </c>
      <c r="E15" s="28">
        <f t="shared" si="3"/>
        <v>0</v>
      </c>
      <c r="F15" s="29">
        <f t="shared" si="4"/>
        <v>0</v>
      </c>
    </row>
    <row r="16" spans="1:12" ht="15.75" hidden="1" customHeight="1" thickBot="1">
      <c r="A16" s="61" t="s">
        <v>3</v>
      </c>
      <c r="B16" s="62"/>
      <c r="C16" s="18">
        <f>SUM(C6:C15)</f>
        <v>366725.76772244746</v>
      </c>
      <c r="D16" s="56">
        <f>SUM(E6:E15)</f>
        <v>358207.72571053926</v>
      </c>
      <c r="E16" s="57"/>
      <c r="F16" t="b">
        <f t="shared" ref="F16" si="5">IF(B16&gt;0,A16)</f>
        <v>0</v>
      </c>
      <c r="J16" s="14"/>
    </row>
    <row r="17" spans="1:5" ht="5.25" customHeight="1" thickBot="1">
      <c r="A17" s="21"/>
      <c r="B17" s="22"/>
      <c r="C17" s="1">
        <f>D3-B3</f>
        <v>1.0000000000000009E-2</v>
      </c>
      <c r="D17" s="7">
        <f>C16-B5</f>
        <v>6725.767722447461</v>
      </c>
      <c r="E17" s="6">
        <f>C16-D16</f>
        <v>8518.0420119081973</v>
      </c>
    </row>
    <row r="18" spans="1:5">
      <c r="A18" s="47" t="s">
        <v>4</v>
      </c>
      <c r="B18" s="50">
        <f>(B3+(D17/E17)*C17)*100</f>
        <v>15.789590813598341</v>
      </c>
      <c r="C18" s="19"/>
      <c r="D18" s="9"/>
      <c r="E18" s="2"/>
    </row>
    <row r="19" spans="1:5" ht="9.75" customHeight="1" thickBot="1">
      <c r="A19" s="49"/>
      <c r="B19" s="48"/>
      <c r="C19" s="20"/>
      <c r="D19" s="3"/>
      <c r="E19" s="4"/>
    </row>
    <row r="20" spans="1:5" ht="18" customHeight="1">
      <c r="A20" s="53" t="s">
        <v>7</v>
      </c>
      <c r="B20" s="54"/>
    </row>
    <row r="21" spans="1:5" ht="15.75">
      <c r="A21" s="51" t="s">
        <v>14</v>
      </c>
      <c r="B21" s="52"/>
    </row>
  </sheetData>
  <sheetProtection password="C99A" sheet="1" objects="1" scenarios="1"/>
  <protectedRanges>
    <protectedRange sqref="B5:B15" name="Range1"/>
  </protectedRanges>
  <mergeCells count="4">
    <mergeCell ref="D16:E16"/>
    <mergeCell ref="A1:E1"/>
    <mergeCell ref="D3:E3"/>
    <mergeCell ref="A16:B16"/>
  </mergeCells>
  <hyperlinks>
    <hyperlink ref="A21" r:id="rId1"/>
  </hyperlinks>
  <pageMargins left="0.7" right="0.7" top="0.75" bottom="0.75" header="0.3" footer="0.3"/>
  <pageSetup scale="9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sqref="A1:H1048576"/>
    </sheetView>
  </sheetViews>
  <sheetFormatPr defaultRowHeight="15"/>
  <cols>
    <col min="1" max="8" width="0" hidden="1" customWidth="1"/>
  </cols>
  <sheetData>
    <row r="1" spans="1:7" ht="15.75" thickBot="1">
      <c r="B1">
        <f>'8'!B1</f>
        <v>5</v>
      </c>
      <c r="C1" s="34">
        <f>'6'!C1</f>
        <v>3.290676416819013</v>
      </c>
    </row>
    <row r="2" spans="1:7" ht="15.75" thickBot="1">
      <c r="B2" s="23" t="s">
        <v>9</v>
      </c>
      <c r="C2" s="25">
        <v>9</v>
      </c>
    </row>
    <row r="3" spans="1:7" ht="15.75" thickBot="1">
      <c r="A3">
        <v>1</v>
      </c>
      <c r="B3" s="24">
        <v>0.19</v>
      </c>
      <c r="C3" s="26">
        <v>1.163</v>
      </c>
    </row>
    <row r="4" spans="1:7" ht="15.75" thickBot="1">
      <c r="A4">
        <v>2</v>
      </c>
      <c r="B4" s="24">
        <v>0.2</v>
      </c>
      <c r="C4" s="26">
        <v>4.0309999999999997</v>
      </c>
    </row>
    <row r="5" spans="1:7" ht="15.75" thickBot="1">
      <c r="A5">
        <v>3</v>
      </c>
      <c r="B5" s="24">
        <v>0.18</v>
      </c>
      <c r="C5" s="26">
        <v>4.3029999999999999</v>
      </c>
    </row>
    <row r="6" spans="1:7" ht="15.75" thickBot="1">
      <c r="A6">
        <v>4</v>
      </c>
      <c r="B6" s="24">
        <v>0.17</v>
      </c>
      <c r="C6" s="26">
        <v>4.4509999999999996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4.6070000000000002</v>
      </c>
      <c r="E7" t="s">
        <v>13</v>
      </c>
      <c r="F7" t="b">
        <f>IF(B1=9,MATCH(C1,C3:C22))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4.7720000000000002</v>
      </c>
      <c r="G8" s="36"/>
    </row>
    <row r="9" spans="1:7" ht="15.75" thickBot="1">
      <c r="A9">
        <v>7</v>
      </c>
      <c r="B9" s="24">
        <v>0.14000000000000001</v>
      </c>
      <c r="C9" s="26">
        <v>4.9459999999999997</v>
      </c>
      <c r="G9" s="36"/>
    </row>
    <row r="10" spans="1:7" ht="15.75" thickBot="1">
      <c r="A10">
        <v>8</v>
      </c>
      <c r="B10" s="24">
        <v>0.13</v>
      </c>
      <c r="C10" s="26">
        <v>5.1319999999999997</v>
      </c>
    </row>
    <row r="11" spans="1:7" ht="15.75" thickBot="1">
      <c r="A11">
        <v>9</v>
      </c>
      <c r="B11" s="24">
        <v>0.12</v>
      </c>
      <c r="C11" s="26">
        <v>5.3280000000000003</v>
      </c>
    </row>
    <row r="12" spans="1:7" ht="15.75" thickBot="1">
      <c r="A12" s="35">
        <v>10</v>
      </c>
      <c r="B12" s="24">
        <v>0.11</v>
      </c>
      <c r="C12" s="26">
        <v>5.5369999999999999</v>
      </c>
    </row>
    <row r="13" spans="1:7" ht="15.75" thickBot="1">
      <c r="A13">
        <v>11</v>
      </c>
      <c r="B13" s="24">
        <v>0.1</v>
      </c>
      <c r="C13" s="27">
        <v>5.7590000000000003</v>
      </c>
    </row>
    <row r="14" spans="1:7" ht="15.75" thickBot="1">
      <c r="A14">
        <v>12</v>
      </c>
      <c r="B14" s="24">
        <v>0.09</v>
      </c>
      <c r="C14" s="27">
        <v>5.9950000000000001</v>
      </c>
    </row>
    <row r="15" spans="1:7" ht="15.75" thickBot="1">
      <c r="A15">
        <v>13</v>
      </c>
      <c r="B15" s="24">
        <v>0.08</v>
      </c>
      <c r="C15" s="27">
        <v>6.2469999999999999</v>
      </c>
    </row>
    <row r="16" spans="1:7" ht="15.75" thickBot="1">
      <c r="A16">
        <v>14</v>
      </c>
      <c r="B16" s="24">
        <v>7.0000000000000007E-2</v>
      </c>
      <c r="C16" s="27">
        <v>6.5149999999999997</v>
      </c>
    </row>
    <row r="17" spans="1:3" ht="15.75" thickBot="1">
      <c r="A17">
        <v>15</v>
      </c>
      <c r="B17" s="24">
        <v>0.06</v>
      </c>
      <c r="C17" s="26">
        <v>6.8019999999999996</v>
      </c>
    </row>
    <row r="18" spans="1:3" ht="15.75" thickBot="1">
      <c r="A18">
        <v>16</v>
      </c>
      <c r="B18" s="24">
        <v>0.05</v>
      </c>
      <c r="C18" s="26">
        <v>7.1079999999999997</v>
      </c>
    </row>
    <row r="19" spans="1:3" ht="15.75" thickBot="1">
      <c r="A19">
        <v>17</v>
      </c>
      <c r="B19" s="24">
        <v>0.04</v>
      </c>
      <c r="C19" s="26">
        <v>7.4349999999999996</v>
      </c>
    </row>
    <row r="20" spans="1:3" ht="15.75" thickBot="1">
      <c r="A20">
        <v>18</v>
      </c>
      <c r="B20" s="24">
        <v>0.03</v>
      </c>
      <c r="C20" s="26">
        <v>7.7859999999999996</v>
      </c>
    </row>
    <row r="21" spans="1:3" ht="15.75" thickBot="1">
      <c r="A21">
        <v>19</v>
      </c>
      <c r="B21" s="24">
        <v>0.02</v>
      </c>
      <c r="C21" s="26">
        <v>8.1620000000000008</v>
      </c>
    </row>
    <row r="22" spans="1:3" ht="15.75" thickBot="1">
      <c r="A22">
        <v>20</v>
      </c>
      <c r="B22" s="24">
        <v>0.01</v>
      </c>
      <c r="C22" s="26">
        <v>8.5660000000000007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topLeftCell="I3" workbookViewId="0">
      <selection activeCell="P7" sqref="P7"/>
    </sheetView>
  </sheetViews>
  <sheetFormatPr defaultRowHeight="15"/>
  <cols>
    <col min="1" max="8" width="0" hidden="1" customWidth="1"/>
  </cols>
  <sheetData>
    <row r="1" spans="1:7" ht="15.75" thickBot="1">
      <c r="B1">
        <f>'9'!B1</f>
        <v>5</v>
      </c>
      <c r="C1" s="34">
        <f>'3'!C1</f>
        <v>3.290676416819013</v>
      </c>
    </row>
    <row r="2" spans="1:7" ht="15.75" thickBot="1">
      <c r="B2" s="23" t="s">
        <v>9</v>
      </c>
      <c r="C2" s="25">
        <v>10</v>
      </c>
    </row>
    <row r="3" spans="1:7" ht="15.75" thickBot="1">
      <c r="A3">
        <v>1</v>
      </c>
      <c r="B3" s="24">
        <v>0.2</v>
      </c>
      <c r="C3" s="26">
        <v>4.1920000000000002</v>
      </c>
    </row>
    <row r="4" spans="1:7" ht="15.75" thickBot="1">
      <c r="A4">
        <v>2</v>
      </c>
      <c r="B4" s="24">
        <v>0.19</v>
      </c>
      <c r="C4" s="26">
        <v>4.3390000000000004</v>
      </c>
    </row>
    <row r="5" spans="1:7" ht="15.75" thickBot="1">
      <c r="A5">
        <v>3</v>
      </c>
      <c r="B5" s="24">
        <v>0.18</v>
      </c>
      <c r="C5" s="26">
        <v>4.4939999999999998</v>
      </c>
    </row>
    <row r="6" spans="1:7" ht="15.75" thickBot="1">
      <c r="A6">
        <v>4</v>
      </c>
      <c r="B6" s="24">
        <v>0.17</v>
      </c>
      <c r="C6" s="26">
        <v>4.6589999999999998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4.8330000000000002</v>
      </c>
      <c r="E7" t="s">
        <v>13</v>
      </c>
      <c r="F7" t="b">
        <f>IF(B1=10,MATCH(C1,C3:C22))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5.0190000000000001</v>
      </c>
    </row>
    <row r="9" spans="1:7" ht="15.75" thickBot="1">
      <c r="A9">
        <v>7</v>
      </c>
      <c r="B9" s="24">
        <v>0.14000000000000001</v>
      </c>
      <c r="C9" s="26">
        <v>5.2160000000000002</v>
      </c>
    </row>
    <row r="10" spans="1:7" ht="15.75" thickBot="1">
      <c r="A10">
        <v>8</v>
      </c>
      <c r="B10" s="24">
        <v>0.13</v>
      </c>
      <c r="C10" s="26">
        <v>5.4260000000000002</v>
      </c>
    </row>
    <row r="11" spans="1:7" ht="15.75" thickBot="1">
      <c r="A11">
        <v>9</v>
      </c>
      <c r="B11" s="24">
        <v>0.12</v>
      </c>
      <c r="C11" s="26">
        <v>5.65</v>
      </c>
    </row>
    <row r="12" spans="1:7" ht="15.75" thickBot="1">
      <c r="A12" s="35">
        <v>10</v>
      </c>
      <c r="B12" s="24">
        <v>0.11</v>
      </c>
      <c r="C12" s="26">
        <v>5.8890000000000002</v>
      </c>
    </row>
    <row r="13" spans="1:7" ht="15.75" thickBot="1">
      <c r="A13">
        <v>11</v>
      </c>
      <c r="B13" s="24">
        <v>0.1</v>
      </c>
      <c r="C13" s="27">
        <v>6.1449999999999996</v>
      </c>
    </row>
    <row r="14" spans="1:7" ht="15.75" thickBot="1">
      <c r="A14">
        <v>12</v>
      </c>
      <c r="B14" s="24">
        <v>0.09</v>
      </c>
      <c r="C14" s="27">
        <v>6.4180000000000001</v>
      </c>
    </row>
    <row r="15" spans="1:7" ht="15.75" thickBot="1">
      <c r="A15">
        <v>13</v>
      </c>
      <c r="B15" s="24">
        <v>0.08</v>
      </c>
      <c r="C15" s="27">
        <v>6.71</v>
      </c>
    </row>
    <row r="16" spans="1:7" ht="15.75" thickBot="1">
      <c r="A16">
        <v>14</v>
      </c>
      <c r="B16" s="24">
        <v>7.0000000000000007E-2</v>
      </c>
      <c r="C16" s="27">
        <v>7.024</v>
      </c>
    </row>
    <row r="17" spans="1:3" ht="15.75" thickBot="1">
      <c r="A17">
        <v>15</v>
      </c>
      <c r="B17" s="24">
        <v>0.06</v>
      </c>
      <c r="C17" s="26">
        <v>7.36</v>
      </c>
    </row>
    <row r="18" spans="1:3" ht="15.75" thickBot="1">
      <c r="A18">
        <v>16</v>
      </c>
      <c r="B18" s="24">
        <v>0.05</v>
      </c>
      <c r="C18" s="26">
        <v>7.7220000000000004</v>
      </c>
    </row>
    <row r="19" spans="1:3" ht="15.75" thickBot="1">
      <c r="A19">
        <v>17</v>
      </c>
      <c r="B19" s="24">
        <v>0.04</v>
      </c>
      <c r="C19" s="26">
        <v>8.1110000000000007</v>
      </c>
    </row>
    <row r="20" spans="1:3" ht="15.75" thickBot="1">
      <c r="A20">
        <v>18</v>
      </c>
      <c r="B20" s="24">
        <v>0.03</v>
      </c>
      <c r="C20" s="26">
        <v>8.5299999999999994</v>
      </c>
    </row>
    <row r="21" spans="1:3" ht="15.75" thickBot="1">
      <c r="A21">
        <v>19</v>
      </c>
      <c r="B21" s="24">
        <v>0.02</v>
      </c>
      <c r="C21" s="26">
        <v>8.9830000000000005</v>
      </c>
    </row>
    <row r="22" spans="1:3" ht="15.75" thickBot="1">
      <c r="A22">
        <v>20</v>
      </c>
      <c r="B22" s="24">
        <v>0.01</v>
      </c>
      <c r="C22" s="26">
        <v>9.4710000000000001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opLeftCell="I1" workbookViewId="0">
      <selection sqref="A1:H1048576"/>
    </sheetView>
  </sheetViews>
  <sheetFormatPr defaultRowHeight="15"/>
  <cols>
    <col min="1" max="1" width="3" hidden="1" customWidth="1"/>
    <col min="2" max="2" width="6.85546875" hidden="1" customWidth="1"/>
    <col min="3" max="3" width="6" hidden="1" customWidth="1"/>
    <col min="4" max="4" width="9.140625" hidden="1" customWidth="1"/>
    <col min="5" max="5" width="5.140625" hidden="1" customWidth="1"/>
    <col min="6" max="6" width="6.140625" hidden="1" customWidth="1"/>
    <col min="7" max="7" width="6.85546875" hidden="1" customWidth="1"/>
    <col min="8" max="8" width="9.140625" hidden="1" customWidth="1"/>
  </cols>
  <sheetData>
    <row r="1" spans="1:7" ht="23.25" customHeight="1" thickBot="1">
      <c r="B1" s="33">
        <f>Sheet1!F5</f>
        <v>5</v>
      </c>
      <c r="C1" s="34">
        <f>Sheet1!H6</f>
        <v>3.290676416819013</v>
      </c>
    </row>
    <row r="2" spans="1:7" ht="15.75" thickBot="1">
      <c r="B2" s="23" t="s">
        <v>9</v>
      </c>
      <c r="C2" s="25">
        <v>1</v>
      </c>
    </row>
    <row r="3" spans="1:7" ht="15.75" thickBot="1">
      <c r="A3">
        <v>1</v>
      </c>
      <c r="B3" s="24">
        <v>0.2</v>
      </c>
      <c r="C3" s="26">
        <v>0.83299999999999996</v>
      </c>
      <c r="F3" s="36"/>
      <c r="G3" s="36"/>
    </row>
    <row r="4" spans="1:7" ht="15.75" thickBot="1">
      <c r="A4">
        <v>2</v>
      </c>
      <c r="B4" s="24">
        <v>0.19</v>
      </c>
      <c r="C4" s="26">
        <v>0.84</v>
      </c>
      <c r="G4" s="36"/>
    </row>
    <row r="5" spans="1:7" ht="15.75" thickBot="1">
      <c r="A5">
        <v>3</v>
      </c>
      <c r="B5" s="24">
        <v>0.18</v>
      </c>
      <c r="C5" s="26">
        <v>0.84699999999999998</v>
      </c>
    </row>
    <row r="6" spans="1:7" ht="15.75" thickBot="1">
      <c r="A6">
        <v>4</v>
      </c>
      <c r="B6" s="24">
        <v>0.17</v>
      </c>
      <c r="C6" s="26">
        <v>0.85499999999999998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0.86199999999999999</v>
      </c>
      <c r="E7" t="s">
        <v>13</v>
      </c>
      <c r="F7" t="b">
        <f>IF(B1=1,MATCH(C1,C3:C22))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0.87</v>
      </c>
    </row>
    <row r="9" spans="1:7" ht="15.75" thickBot="1">
      <c r="A9">
        <v>7</v>
      </c>
      <c r="B9" s="24">
        <v>0.14000000000000001</v>
      </c>
      <c r="C9" s="26">
        <v>0.877</v>
      </c>
    </row>
    <row r="10" spans="1:7" ht="15.75" thickBot="1">
      <c r="A10">
        <v>8</v>
      </c>
      <c r="B10" s="24">
        <v>0.13</v>
      </c>
      <c r="C10" s="26">
        <v>0.88500000000000001</v>
      </c>
    </row>
    <row r="11" spans="1:7" ht="15.75" thickBot="1">
      <c r="A11">
        <v>9</v>
      </c>
      <c r="B11" s="24">
        <v>0.12</v>
      </c>
      <c r="C11" s="26">
        <v>0.89300000000000002</v>
      </c>
    </row>
    <row r="12" spans="1:7" ht="15.75" thickBot="1">
      <c r="A12" s="35">
        <v>10</v>
      </c>
      <c r="B12" s="24">
        <v>0.11</v>
      </c>
      <c r="C12" s="26">
        <v>0.90100000000000002</v>
      </c>
    </row>
    <row r="13" spans="1:7" ht="15.75" thickBot="1">
      <c r="A13">
        <v>11</v>
      </c>
      <c r="B13" s="24">
        <v>0.1</v>
      </c>
      <c r="C13" s="27">
        <v>0.90900000000000003</v>
      </c>
    </row>
    <row r="14" spans="1:7" ht="15.75" thickBot="1">
      <c r="A14">
        <v>12</v>
      </c>
      <c r="B14" s="24">
        <v>0.09</v>
      </c>
      <c r="C14" s="27">
        <v>0.91700000000000004</v>
      </c>
    </row>
    <row r="15" spans="1:7" ht="15.75" thickBot="1">
      <c r="A15">
        <v>13</v>
      </c>
      <c r="B15" s="24">
        <v>0.08</v>
      </c>
      <c r="C15" s="27">
        <v>0.92600000000000005</v>
      </c>
    </row>
    <row r="16" spans="1:7" ht="15.75" thickBot="1">
      <c r="A16">
        <v>14</v>
      </c>
      <c r="B16" s="24">
        <v>7.0000000000000007E-2</v>
      </c>
      <c r="C16" s="27">
        <v>0.93500000000000005</v>
      </c>
    </row>
    <row r="17" spans="1:3" ht="15.75" thickBot="1">
      <c r="A17">
        <v>15</v>
      </c>
      <c r="B17" s="24">
        <v>0.06</v>
      </c>
      <c r="C17" s="26">
        <v>0.94299999999999995</v>
      </c>
    </row>
    <row r="18" spans="1:3" ht="15.75" thickBot="1">
      <c r="A18">
        <v>16</v>
      </c>
      <c r="B18" s="24">
        <v>0.05</v>
      </c>
      <c r="C18" s="26">
        <v>0.95199999999999996</v>
      </c>
    </row>
    <row r="19" spans="1:3" ht="15.75" thickBot="1">
      <c r="A19">
        <v>17</v>
      </c>
      <c r="B19" s="24">
        <v>0.04</v>
      </c>
      <c r="C19" s="26">
        <v>0.96199999999999997</v>
      </c>
    </row>
    <row r="20" spans="1:3" ht="15.75" thickBot="1">
      <c r="A20">
        <v>18</v>
      </c>
      <c r="B20" s="24">
        <v>0.03</v>
      </c>
      <c r="C20" s="26">
        <v>0.97099999999999997</v>
      </c>
    </row>
    <row r="21" spans="1:3" ht="15.75" thickBot="1">
      <c r="A21">
        <v>19</v>
      </c>
      <c r="B21" s="24">
        <v>0.02</v>
      </c>
      <c r="C21" s="26">
        <v>0.98</v>
      </c>
    </row>
    <row r="22" spans="1:3" ht="15.75" thickBot="1">
      <c r="A22">
        <v>20</v>
      </c>
      <c r="B22" s="24">
        <v>0.01</v>
      </c>
      <c r="C22" s="26">
        <v>0.99</v>
      </c>
    </row>
  </sheetData>
  <sheetProtection password="C99A" sheet="1" objects="1" scenarios="1" selectLockedCells="1"/>
  <protectedRanges>
    <protectedRange sqref="F7 G7 G6" name="Range1"/>
  </protectedRanges>
  <sortState ref="B3:C22">
    <sortCondition ref="C3:C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sqref="A1:H1048576"/>
    </sheetView>
  </sheetViews>
  <sheetFormatPr defaultRowHeight="15"/>
  <cols>
    <col min="1" max="8" width="0" hidden="1" customWidth="1"/>
  </cols>
  <sheetData>
    <row r="1" spans="1:7" ht="15.75" thickBot="1">
      <c r="B1">
        <f>'1'!B1</f>
        <v>5</v>
      </c>
      <c r="C1" s="34">
        <f>'1'!C1</f>
        <v>3.290676416819013</v>
      </c>
    </row>
    <row r="2" spans="1:7" ht="15.75" thickBot="1">
      <c r="B2" s="23" t="s">
        <v>9</v>
      </c>
      <c r="C2" s="25">
        <v>2</v>
      </c>
    </row>
    <row r="3" spans="1:7" ht="15.75" thickBot="1">
      <c r="A3">
        <v>1</v>
      </c>
      <c r="B3" s="24">
        <v>0.2</v>
      </c>
      <c r="C3" s="26">
        <v>1.528</v>
      </c>
    </row>
    <row r="4" spans="1:7" ht="15.75" thickBot="1">
      <c r="A4">
        <v>2</v>
      </c>
      <c r="B4" s="24">
        <v>0.19</v>
      </c>
      <c r="C4" s="26">
        <v>1.5469999999999999</v>
      </c>
      <c r="G4" s="36"/>
    </row>
    <row r="5" spans="1:7" ht="15.75" thickBot="1">
      <c r="A5">
        <v>3</v>
      </c>
      <c r="B5" s="24">
        <v>0.18</v>
      </c>
      <c r="C5" s="26">
        <v>1.5660000000000001</v>
      </c>
      <c r="G5" s="36"/>
    </row>
    <row r="6" spans="1:7" ht="15.75" thickBot="1">
      <c r="A6">
        <v>4</v>
      </c>
      <c r="B6" s="24">
        <v>0.17</v>
      </c>
      <c r="C6" s="26">
        <v>1.585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1.605</v>
      </c>
      <c r="E7" t="s">
        <v>13</v>
      </c>
      <c r="F7" t="b">
        <f>IF(B1=2,MATCH(C1,C3:C22))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1.6259999999999999</v>
      </c>
    </row>
    <row r="9" spans="1:7" ht="15.75" thickBot="1">
      <c r="A9">
        <v>7</v>
      </c>
      <c r="B9" s="24">
        <v>0.14000000000000001</v>
      </c>
      <c r="C9" s="26">
        <v>1.647</v>
      </c>
    </row>
    <row r="10" spans="1:7" ht="15.75" thickBot="1">
      <c r="A10">
        <v>8</v>
      </c>
      <c r="B10" s="24">
        <v>0.13</v>
      </c>
      <c r="C10" s="26">
        <v>1.6679999999999999</v>
      </c>
    </row>
    <row r="11" spans="1:7" ht="15.75" thickBot="1">
      <c r="A11">
        <v>9</v>
      </c>
      <c r="B11" s="24">
        <v>0.12</v>
      </c>
      <c r="C11" s="26">
        <v>1.69</v>
      </c>
    </row>
    <row r="12" spans="1:7" ht="15.75" thickBot="1">
      <c r="A12" s="35">
        <v>10</v>
      </c>
      <c r="B12" s="24">
        <v>0.11</v>
      </c>
      <c r="C12" s="26">
        <v>1.7130000000000001</v>
      </c>
    </row>
    <row r="13" spans="1:7" ht="15.75" thickBot="1">
      <c r="A13">
        <v>11</v>
      </c>
      <c r="B13" s="24">
        <v>0.1</v>
      </c>
      <c r="C13" s="27">
        <v>1.736</v>
      </c>
    </row>
    <row r="14" spans="1:7" ht="15.75" thickBot="1">
      <c r="A14">
        <v>12</v>
      </c>
      <c r="B14" s="24">
        <v>0.09</v>
      </c>
      <c r="C14" s="27">
        <v>1.7589999999999999</v>
      </c>
    </row>
    <row r="15" spans="1:7" ht="15.75" thickBot="1">
      <c r="A15">
        <v>13</v>
      </c>
      <c r="B15" s="24">
        <v>0.08</v>
      </c>
      <c r="C15" s="27">
        <v>1.7829999999999999</v>
      </c>
    </row>
    <row r="16" spans="1:7" ht="15.75" thickBot="1">
      <c r="A16">
        <v>14</v>
      </c>
      <c r="B16" s="24">
        <v>7.0000000000000007E-2</v>
      </c>
      <c r="C16" s="27">
        <v>1.8080000000000001</v>
      </c>
    </row>
    <row r="17" spans="1:3" ht="15.75" thickBot="1">
      <c r="A17">
        <v>15</v>
      </c>
      <c r="B17" s="24">
        <v>0.06</v>
      </c>
      <c r="C17" s="26">
        <v>1.833</v>
      </c>
    </row>
    <row r="18" spans="1:3" ht="15.75" thickBot="1">
      <c r="A18">
        <v>16</v>
      </c>
      <c r="B18" s="24">
        <v>0.05</v>
      </c>
      <c r="C18" s="26">
        <v>1.859</v>
      </c>
    </row>
    <row r="19" spans="1:3" ht="15.75" thickBot="1">
      <c r="A19">
        <v>17</v>
      </c>
      <c r="B19" s="24">
        <v>0.04</v>
      </c>
      <c r="C19" s="26">
        <v>1.8859999999999999</v>
      </c>
    </row>
    <row r="20" spans="1:3" ht="15.75" thickBot="1">
      <c r="A20">
        <v>18</v>
      </c>
      <c r="B20" s="24">
        <v>0.03</v>
      </c>
      <c r="C20" s="26">
        <v>1.913</v>
      </c>
    </row>
    <row r="21" spans="1:3" ht="15.75" thickBot="1">
      <c r="A21">
        <v>19</v>
      </c>
      <c r="B21" s="24">
        <v>0.02</v>
      </c>
      <c r="C21" s="26">
        <v>1.9419999999999999</v>
      </c>
    </row>
    <row r="22" spans="1:3" ht="15.75" thickBot="1">
      <c r="A22">
        <v>20</v>
      </c>
      <c r="B22" s="24">
        <v>0.01</v>
      </c>
      <c r="C22" s="26">
        <v>1.97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sqref="A1:H1048576"/>
    </sheetView>
  </sheetViews>
  <sheetFormatPr defaultRowHeight="15"/>
  <cols>
    <col min="1" max="8" width="0" hidden="1" customWidth="1"/>
  </cols>
  <sheetData>
    <row r="1" spans="1:7" ht="15.75" thickBot="1">
      <c r="B1">
        <f>'2'!B1</f>
        <v>5</v>
      </c>
      <c r="C1" s="34">
        <f>'2'!C1</f>
        <v>3.290676416819013</v>
      </c>
    </row>
    <row r="2" spans="1:7" ht="15.75" thickBot="1">
      <c r="B2" s="23" t="s">
        <v>9</v>
      </c>
      <c r="C2" s="25">
        <v>3</v>
      </c>
    </row>
    <row r="3" spans="1:7" ht="15.75" thickBot="1">
      <c r="A3">
        <v>1</v>
      </c>
      <c r="B3" s="24">
        <v>0.2</v>
      </c>
      <c r="C3" s="26">
        <v>2.1059999999999999</v>
      </c>
    </row>
    <row r="4" spans="1:7" ht="15.75" thickBot="1">
      <c r="A4">
        <v>2</v>
      </c>
      <c r="B4" s="24">
        <v>0.19</v>
      </c>
      <c r="C4" s="26">
        <v>2.14</v>
      </c>
      <c r="F4" s="36"/>
      <c r="G4" s="36"/>
    </row>
    <row r="5" spans="1:7" ht="15.75" thickBot="1">
      <c r="A5">
        <v>3</v>
      </c>
      <c r="B5" s="24">
        <v>0.18</v>
      </c>
      <c r="C5" s="26">
        <v>2.1739999999999999</v>
      </c>
      <c r="G5" s="36"/>
    </row>
    <row r="6" spans="1:7" ht="15.75" thickBot="1">
      <c r="A6">
        <v>4</v>
      </c>
      <c r="B6" s="24">
        <v>0.17</v>
      </c>
      <c r="C6" s="26">
        <v>2.21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2.246</v>
      </c>
      <c r="E7" t="s">
        <v>13</v>
      </c>
      <c r="F7" t="b">
        <f>IF(B1=3,MATCH(C1,C3:C22))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2.2829999999999999</v>
      </c>
    </row>
    <row r="9" spans="1:7" ht="15.75" thickBot="1">
      <c r="A9">
        <v>7</v>
      </c>
      <c r="B9" s="24">
        <v>0.14000000000000001</v>
      </c>
      <c r="C9" s="26">
        <v>2.3220000000000001</v>
      </c>
    </row>
    <row r="10" spans="1:7" ht="15.75" thickBot="1">
      <c r="A10">
        <v>8</v>
      </c>
      <c r="B10" s="24">
        <v>0.13</v>
      </c>
      <c r="C10" s="26">
        <v>2.3610000000000002</v>
      </c>
    </row>
    <row r="11" spans="1:7" ht="15.75" thickBot="1">
      <c r="A11">
        <v>9</v>
      </c>
      <c r="B11" s="24">
        <v>0.12</v>
      </c>
      <c r="C11" s="26">
        <v>2.4020000000000001</v>
      </c>
    </row>
    <row r="12" spans="1:7" ht="15.75" thickBot="1">
      <c r="A12" s="35">
        <v>10</v>
      </c>
      <c r="B12" s="24">
        <v>0.11</v>
      </c>
      <c r="C12" s="26">
        <v>2.444</v>
      </c>
    </row>
    <row r="13" spans="1:7" ht="15.75" thickBot="1">
      <c r="A13">
        <v>11</v>
      </c>
      <c r="B13" s="24">
        <v>0.1</v>
      </c>
      <c r="C13" s="27">
        <v>2.4870000000000001</v>
      </c>
    </row>
    <row r="14" spans="1:7" ht="15.75" thickBot="1">
      <c r="A14">
        <v>12</v>
      </c>
      <c r="B14" s="24">
        <v>0.09</v>
      </c>
      <c r="C14" s="27">
        <v>2.5310000000000001</v>
      </c>
    </row>
    <row r="15" spans="1:7" ht="15.75" thickBot="1">
      <c r="A15">
        <v>13</v>
      </c>
      <c r="B15" s="24">
        <v>0.08</v>
      </c>
      <c r="C15" s="27">
        <v>2.577</v>
      </c>
    </row>
    <row r="16" spans="1:7" ht="15.75" thickBot="1">
      <c r="A16">
        <v>14</v>
      </c>
      <c r="B16" s="24">
        <v>7.0000000000000007E-2</v>
      </c>
      <c r="C16" s="27">
        <v>2.6240000000000001</v>
      </c>
    </row>
    <row r="17" spans="1:3" ht="15.75" thickBot="1">
      <c r="A17">
        <v>15</v>
      </c>
      <c r="B17" s="24">
        <v>0.06</v>
      </c>
      <c r="C17" s="26">
        <v>2.673</v>
      </c>
    </row>
    <row r="18" spans="1:3" ht="15.75" thickBot="1">
      <c r="A18">
        <v>16</v>
      </c>
      <c r="B18" s="24">
        <v>0.05</v>
      </c>
      <c r="C18" s="26">
        <v>2.7229999999999999</v>
      </c>
    </row>
    <row r="19" spans="1:3" ht="15.75" thickBot="1">
      <c r="A19">
        <v>17</v>
      </c>
      <c r="B19" s="24">
        <v>0.04</v>
      </c>
      <c r="C19" s="26">
        <v>2.7749999999999999</v>
      </c>
    </row>
    <row r="20" spans="1:3" ht="15.75" thickBot="1">
      <c r="A20">
        <v>18</v>
      </c>
      <c r="B20" s="24">
        <v>0.03</v>
      </c>
      <c r="C20" s="26">
        <v>2.8290000000000002</v>
      </c>
    </row>
    <row r="21" spans="1:3" ht="15.75" thickBot="1">
      <c r="A21">
        <v>19</v>
      </c>
      <c r="B21" s="24">
        <v>0.02</v>
      </c>
      <c r="C21" s="26">
        <v>2.8839999999999999</v>
      </c>
    </row>
    <row r="22" spans="1:3" ht="15.75" thickBot="1">
      <c r="A22">
        <v>20</v>
      </c>
      <c r="B22" s="24">
        <v>0.01</v>
      </c>
      <c r="C22" s="26">
        <v>2.9409999999999998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opLeftCell="H1" workbookViewId="0">
      <selection sqref="A1:G1048576"/>
    </sheetView>
  </sheetViews>
  <sheetFormatPr defaultRowHeight="15"/>
  <cols>
    <col min="1" max="6" width="0" hidden="1" customWidth="1"/>
    <col min="7" max="7" width="9.85546875" hidden="1" customWidth="1"/>
  </cols>
  <sheetData>
    <row r="1" spans="1:7" ht="15.75" thickBot="1">
      <c r="B1">
        <f>'1'!B1</f>
        <v>5</v>
      </c>
      <c r="C1" s="34">
        <f>'3'!C1</f>
        <v>3.290676416819013</v>
      </c>
    </row>
    <row r="2" spans="1:7" ht="15.75" thickBot="1">
      <c r="B2" s="23" t="s">
        <v>9</v>
      </c>
      <c r="C2" s="25">
        <v>4</v>
      </c>
    </row>
    <row r="3" spans="1:7" ht="15.75" thickBot="1">
      <c r="A3">
        <v>1</v>
      </c>
      <c r="B3" s="24">
        <v>0.2</v>
      </c>
      <c r="C3" s="26">
        <v>2.589</v>
      </c>
    </row>
    <row r="4" spans="1:7" ht="15.75" thickBot="1">
      <c r="A4">
        <v>2</v>
      </c>
      <c r="B4" s="24">
        <v>0.19</v>
      </c>
      <c r="C4" s="26">
        <v>2.6389999999999998</v>
      </c>
      <c r="F4" s="36"/>
      <c r="G4" s="36"/>
    </row>
    <row r="5" spans="1:7" ht="15.75" thickBot="1">
      <c r="A5">
        <v>3</v>
      </c>
      <c r="B5" s="24">
        <v>0.18</v>
      </c>
      <c r="C5" s="26">
        <v>2.69</v>
      </c>
      <c r="G5" s="36"/>
    </row>
    <row r="6" spans="1:7" ht="15.75" thickBot="1">
      <c r="A6">
        <v>4</v>
      </c>
      <c r="B6" s="24">
        <v>0.17</v>
      </c>
      <c r="C6" s="26">
        <v>2.7429999999999999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2.798</v>
      </c>
      <c r="E7" t="s">
        <v>13</v>
      </c>
      <c r="F7" t="b">
        <f>IF(B1=4,MATCH(C1,C3:C22))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2.855</v>
      </c>
    </row>
    <row r="9" spans="1:7" ht="15.75" thickBot="1">
      <c r="A9">
        <v>7</v>
      </c>
      <c r="B9" s="24">
        <v>0.14000000000000001</v>
      </c>
      <c r="C9" s="26">
        <v>2.9140000000000001</v>
      </c>
    </row>
    <row r="10" spans="1:7" ht="15.75" thickBot="1">
      <c r="A10">
        <v>8</v>
      </c>
      <c r="B10" s="24">
        <v>0.13</v>
      </c>
      <c r="C10" s="26">
        <v>2.9740000000000002</v>
      </c>
    </row>
    <row r="11" spans="1:7" ht="15.75" thickBot="1">
      <c r="A11">
        <v>9</v>
      </c>
      <c r="B11" s="24">
        <v>0.12</v>
      </c>
      <c r="C11" s="26">
        <v>3.0369999999999999</v>
      </c>
    </row>
    <row r="12" spans="1:7" ht="15.75" thickBot="1">
      <c r="A12" s="35">
        <v>10</v>
      </c>
      <c r="B12" s="24">
        <v>0.11</v>
      </c>
      <c r="C12" s="26">
        <v>3.1019999999999999</v>
      </c>
    </row>
    <row r="13" spans="1:7" ht="15.75" thickBot="1">
      <c r="A13">
        <v>11</v>
      </c>
      <c r="B13" s="24">
        <v>0.1</v>
      </c>
      <c r="C13" s="27">
        <v>3.17</v>
      </c>
    </row>
    <row r="14" spans="1:7" ht="15.75" thickBot="1">
      <c r="A14">
        <v>12</v>
      </c>
      <c r="B14" s="24">
        <v>0.09</v>
      </c>
      <c r="C14" s="27">
        <v>3.24</v>
      </c>
    </row>
    <row r="15" spans="1:7" ht="15.75" thickBot="1">
      <c r="A15">
        <v>13</v>
      </c>
      <c r="B15" s="24">
        <v>0.08</v>
      </c>
      <c r="C15" s="27">
        <v>3.3119999999999998</v>
      </c>
    </row>
    <row r="16" spans="1:7" ht="15.75" thickBot="1">
      <c r="A16">
        <v>14</v>
      </c>
      <c r="B16" s="24">
        <v>7.0000000000000007E-2</v>
      </c>
      <c r="C16" s="27">
        <v>3.387</v>
      </c>
    </row>
    <row r="17" spans="1:3" ht="15.75" thickBot="1">
      <c r="A17">
        <v>15</v>
      </c>
      <c r="B17" s="24">
        <v>0.06</v>
      </c>
      <c r="C17" s="26">
        <v>3.4649999999999999</v>
      </c>
    </row>
    <row r="18" spans="1:3" ht="15.75" thickBot="1">
      <c r="A18">
        <v>16</v>
      </c>
      <c r="B18" s="24">
        <v>0.05</v>
      </c>
      <c r="C18" s="26">
        <v>3.5459999999999998</v>
      </c>
    </row>
    <row r="19" spans="1:3" ht="15.75" thickBot="1">
      <c r="A19">
        <v>17</v>
      </c>
      <c r="B19" s="24">
        <v>0.04</v>
      </c>
      <c r="C19" s="26">
        <v>3.63</v>
      </c>
    </row>
    <row r="20" spans="1:3" ht="15.75" thickBot="1">
      <c r="A20">
        <v>18</v>
      </c>
      <c r="B20" s="24">
        <v>0.03</v>
      </c>
      <c r="C20" s="26">
        <v>3.7170000000000001</v>
      </c>
    </row>
    <row r="21" spans="1:3" ht="15.75" thickBot="1">
      <c r="A21">
        <v>19</v>
      </c>
      <c r="B21" s="24">
        <v>0.02</v>
      </c>
      <c r="C21" s="26">
        <v>3.8079999999999998</v>
      </c>
    </row>
    <row r="22" spans="1:3" ht="15.75" thickBot="1">
      <c r="A22">
        <v>20</v>
      </c>
      <c r="B22" s="24">
        <v>0.01</v>
      </c>
      <c r="C22" s="26">
        <v>3.9020000000000001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topLeftCell="I1" workbookViewId="0">
      <selection activeCell="N5" sqref="N5"/>
    </sheetView>
  </sheetViews>
  <sheetFormatPr defaultRowHeight="15"/>
  <cols>
    <col min="1" max="8" width="0" hidden="1" customWidth="1"/>
  </cols>
  <sheetData>
    <row r="1" spans="1:7" ht="15.75" thickBot="1">
      <c r="B1">
        <f>'4'!B1</f>
        <v>5</v>
      </c>
      <c r="C1" s="34">
        <f>'4'!C1</f>
        <v>3.290676416819013</v>
      </c>
    </row>
    <row r="2" spans="1:7" ht="15.75" thickBot="1">
      <c r="B2" s="23" t="s">
        <v>9</v>
      </c>
      <c r="C2" s="25">
        <v>5</v>
      </c>
    </row>
    <row r="3" spans="1:7" ht="15.75" thickBot="1">
      <c r="A3">
        <v>1</v>
      </c>
      <c r="B3" s="24">
        <v>0.2</v>
      </c>
      <c r="C3" s="26">
        <v>2.9910000000000001</v>
      </c>
    </row>
    <row r="4" spans="1:7" ht="15.75" thickBot="1">
      <c r="A4">
        <v>2</v>
      </c>
      <c r="B4" s="24">
        <v>0.19</v>
      </c>
      <c r="C4" s="26">
        <v>3.0579999999999998</v>
      </c>
      <c r="G4" s="36"/>
    </row>
    <row r="5" spans="1:7" ht="15.75" thickBot="1">
      <c r="A5">
        <v>3</v>
      </c>
      <c r="B5" s="24">
        <v>0.18</v>
      </c>
      <c r="C5" s="26">
        <v>3.1269999999999998</v>
      </c>
      <c r="G5" s="36"/>
    </row>
    <row r="6" spans="1:7" ht="15.75" thickBot="1">
      <c r="A6">
        <v>4</v>
      </c>
      <c r="B6" s="24">
        <v>0.17</v>
      </c>
      <c r="C6" s="26">
        <v>3.1989999999999998</v>
      </c>
      <c r="E6" t="s">
        <v>12</v>
      </c>
      <c r="G6" s="36">
        <f>G7-1%</f>
        <v>0.15</v>
      </c>
    </row>
    <row r="7" spans="1:7" ht="15.75" thickBot="1">
      <c r="A7">
        <v>5</v>
      </c>
      <c r="B7" s="24">
        <v>0.16</v>
      </c>
      <c r="C7" s="26">
        <v>3.274</v>
      </c>
      <c r="E7" t="s">
        <v>13</v>
      </c>
      <c r="F7">
        <f>IF(B1=5,MATCH(C1,C3:C22))</f>
        <v>5</v>
      </c>
      <c r="G7" s="36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0.16</v>
      </c>
    </row>
    <row r="8" spans="1:7" ht="15.75" thickBot="1">
      <c r="A8">
        <v>6</v>
      </c>
      <c r="B8" s="24">
        <v>0.15</v>
      </c>
      <c r="C8" s="26">
        <v>3.3519999999999999</v>
      </c>
    </row>
    <row r="9" spans="1:7" ht="15.75" thickBot="1">
      <c r="A9">
        <v>7</v>
      </c>
      <c r="B9" s="24">
        <v>0.14000000000000001</v>
      </c>
      <c r="C9" s="26">
        <v>3.4329999999999998</v>
      </c>
    </row>
    <row r="10" spans="1:7" ht="15.75" thickBot="1">
      <c r="A10">
        <v>8</v>
      </c>
      <c r="B10" s="24">
        <v>0.13</v>
      </c>
      <c r="C10" s="26">
        <v>3.5169999999999999</v>
      </c>
    </row>
    <row r="11" spans="1:7" ht="15.75" thickBot="1">
      <c r="A11">
        <v>9</v>
      </c>
      <c r="B11" s="24">
        <v>0.12</v>
      </c>
      <c r="C11" s="26">
        <v>3.605</v>
      </c>
    </row>
    <row r="12" spans="1:7" ht="15.75" thickBot="1">
      <c r="A12" s="35">
        <v>10</v>
      </c>
      <c r="B12" s="24">
        <v>0.11</v>
      </c>
      <c r="C12" s="26">
        <v>3.6960000000000002</v>
      </c>
    </row>
    <row r="13" spans="1:7" ht="15.75" thickBot="1">
      <c r="A13">
        <v>11</v>
      </c>
      <c r="B13" s="24">
        <v>0.1</v>
      </c>
      <c r="C13" s="27">
        <v>3.7909999999999999</v>
      </c>
    </row>
    <row r="14" spans="1:7" ht="15.75" thickBot="1">
      <c r="A14">
        <v>12</v>
      </c>
      <c r="B14" s="24">
        <v>0.09</v>
      </c>
      <c r="C14" s="27">
        <v>3.89</v>
      </c>
    </row>
    <row r="15" spans="1:7" ht="15.75" thickBot="1">
      <c r="A15">
        <v>13</v>
      </c>
      <c r="B15" s="24">
        <v>0.08</v>
      </c>
      <c r="C15" s="27">
        <v>3.9929999999999999</v>
      </c>
    </row>
    <row r="16" spans="1:7" ht="15.75" thickBot="1">
      <c r="A16">
        <v>14</v>
      </c>
      <c r="B16" s="24">
        <v>7.0000000000000007E-2</v>
      </c>
      <c r="C16" s="27">
        <v>4.0999999999999996</v>
      </c>
    </row>
    <row r="17" spans="1:3" ht="15.75" thickBot="1">
      <c r="A17">
        <v>15</v>
      </c>
      <c r="B17" s="24">
        <v>0.06</v>
      </c>
      <c r="C17" s="26">
        <v>4.2119999999999997</v>
      </c>
    </row>
    <row r="18" spans="1:3" ht="15.75" thickBot="1">
      <c r="A18">
        <v>16</v>
      </c>
      <c r="B18" s="24">
        <v>0.05</v>
      </c>
      <c r="C18" s="26">
        <v>4.3289999999999997</v>
      </c>
    </row>
    <row r="19" spans="1:3" ht="15.75" thickBot="1">
      <c r="A19">
        <v>17</v>
      </c>
      <c r="B19" s="24">
        <v>0.04</v>
      </c>
      <c r="C19" s="26">
        <v>4.452</v>
      </c>
    </row>
    <row r="20" spans="1:3" ht="15.75" thickBot="1">
      <c r="A20">
        <v>18</v>
      </c>
      <c r="B20" s="24">
        <v>0.03</v>
      </c>
      <c r="C20" s="26">
        <v>4.58</v>
      </c>
    </row>
    <row r="21" spans="1:3" ht="15.75" thickBot="1">
      <c r="A21">
        <v>19</v>
      </c>
      <c r="B21" s="24">
        <v>0.02</v>
      </c>
      <c r="C21" s="26">
        <v>4.7130000000000001</v>
      </c>
    </row>
    <row r="22" spans="1:3" ht="15.75" thickBot="1">
      <c r="A22">
        <v>20</v>
      </c>
      <c r="B22" s="24">
        <v>0.01</v>
      </c>
      <c r="C22" s="26">
        <v>4.8529999999999998</v>
      </c>
    </row>
  </sheetData>
  <sheetProtection password="C99A" sheet="1" objects="1" scenarios="1" selectLockedCells="1"/>
  <sortState ref="B2:C21">
    <sortCondition ref="C2:C2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sqref="A1:H1048576"/>
    </sheetView>
  </sheetViews>
  <sheetFormatPr defaultRowHeight="15"/>
  <cols>
    <col min="1" max="8" width="0" hidden="1" customWidth="1"/>
  </cols>
  <sheetData>
    <row r="1" spans="1:7" ht="15.75" thickBot="1">
      <c r="B1">
        <f>'5'!B1</f>
        <v>5</v>
      </c>
      <c r="C1" s="34">
        <f>'5'!C1</f>
        <v>3.290676416819013</v>
      </c>
    </row>
    <row r="2" spans="1:7" ht="15.75" thickBot="1">
      <c r="B2" s="23" t="s">
        <v>9</v>
      </c>
      <c r="C2" s="25">
        <v>6</v>
      </c>
    </row>
    <row r="3" spans="1:7" ht="15.75" thickBot="1">
      <c r="A3">
        <v>1</v>
      </c>
      <c r="B3" s="24">
        <v>0.2</v>
      </c>
      <c r="C3" s="26">
        <v>3.3260000000000001</v>
      </c>
    </row>
    <row r="4" spans="1:7" ht="15.75" thickBot="1">
      <c r="A4">
        <v>2</v>
      </c>
      <c r="B4" s="24">
        <v>0.19</v>
      </c>
      <c r="C4" s="26">
        <v>3.41</v>
      </c>
      <c r="G4" s="36"/>
    </row>
    <row r="5" spans="1:7" ht="15.75" thickBot="1">
      <c r="A5">
        <v>3</v>
      </c>
      <c r="B5" s="24">
        <v>0.18</v>
      </c>
      <c r="C5" s="26">
        <v>3.4980000000000002</v>
      </c>
      <c r="G5" s="36"/>
    </row>
    <row r="6" spans="1:7" ht="15.75" thickBot="1">
      <c r="A6">
        <v>4</v>
      </c>
      <c r="B6" s="24">
        <v>0.17</v>
      </c>
      <c r="C6" s="26">
        <v>3.589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3.6850000000000001</v>
      </c>
      <c r="E7" t="s">
        <v>13</v>
      </c>
      <c r="F7" t="b">
        <f>IF(B1=6,MATCH(C1,C3:C22))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3.7839999999999998</v>
      </c>
    </row>
    <row r="9" spans="1:7" ht="15.75" thickBot="1">
      <c r="A9">
        <v>7</v>
      </c>
      <c r="B9" s="24">
        <v>0.14000000000000001</v>
      </c>
      <c r="C9" s="26">
        <v>3.8889999999999998</v>
      </c>
    </row>
    <row r="10" spans="1:7" ht="15.75" thickBot="1">
      <c r="A10">
        <v>8</v>
      </c>
      <c r="B10" s="24">
        <v>0.13</v>
      </c>
      <c r="C10" s="26">
        <v>3.9980000000000002</v>
      </c>
    </row>
    <row r="11" spans="1:7" ht="15.75" thickBot="1">
      <c r="A11">
        <v>9</v>
      </c>
      <c r="B11" s="24">
        <v>0.12</v>
      </c>
      <c r="C11" s="26">
        <v>4.1109999999999998</v>
      </c>
    </row>
    <row r="12" spans="1:7" ht="15.75" thickBot="1">
      <c r="A12" s="35">
        <v>10</v>
      </c>
      <c r="B12" s="24">
        <v>0.11</v>
      </c>
      <c r="C12" s="26">
        <v>4.2309999999999999</v>
      </c>
    </row>
    <row r="13" spans="1:7" ht="15.75" thickBot="1">
      <c r="A13">
        <v>11</v>
      </c>
      <c r="B13" s="24">
        <v>0.1</v>
      </c>
      <c r="C13" s="27">
        <v>4.3550000000000004</v>
      </c>
    </row>
    <row r="14" spans="1:7" ht="15.75" thickBot="1">
      <c r="A14">
        <v>12</v>
      </c>
      <c r="B14" s="24">
        <v>0.09</v>
      </c>
      <c r="C14" s="27">
        <v>4.4859999999999998</v>
      </c>
    </row>
    <row r="15" spans="1:7" ht="15.75" thickBot="1">
      <c r="A15">
        <v>13</v>
      </c>
      <c r="B15" s="24">
        <v>0.08</v>
      </c>
      <c r="C15" s="27">
        <v>4.6230000000000002</v>
      </c>
    </row>
    <row r="16" spans="1:7" ht="15.75" thickBot="1">
      <c r="A16">
        <v>14</v>
      </c>
      <c r="B16" s="24">
        <v>7.0000000000000007E-2</v>
      </c>
      <c r="C16" s="27">
        <v>4.7670000000000003</v>
      </c>
    </row>
    <row r="17" spans="1:3" ht="15.75" thickBot="1">
      <c r="A17">
        <v>15</v>
      </c>
      <c r="B17" s="24">
        <v>0.06</v>
      </c>
      <c r="C17" s="26">
        <v>4.9169999999999998</v>
      </c>
    </row>
    <row r="18" spans="1:3" ht="15.75" thickBot="1">
      <c r="A18">
        <v>16</v>
      </c>
      <c r="B18" s="24">
        <v>0.05</v>
      </c>
      <c r="C18" s="26">
        <v>5.0759999999999996</v>
      </c>
    </row>
    <row r="19" spans="1:3" ht="15.75" thickBot="1">
      <c r="A19">
        <v>17</v>
      </c>
      <c r="B19" s="24">
        <v>0.04</v>
      </c>
      <c r="C19" s="26">
        <v>5.242</v>
      </c>
    </row>
    <row r="20" spans="1:3" ht="15.75" thickBot="1">
      <c r="A20">
        <v>18</v>
      </c>
      <c r="B20" s="24">
        <v>0.03</v>
      </c>
      <c r="C20" s="26">
        <v>5.4169999999999998</v>
      </c>
    </row>
    <row r="21" spans="1:3" ht="15.75" thickBot="1">
      <c r="A21">
        <v>19</v>
      </c>
      <c r="B21" s="24">
        <v>0.02</v>
      </c>
      <c r="C21" s="26">
        <v>5.601</v>
      </c>
    </row>
    <row r="22" spans="1:3" ht="15.75" thickBot="1">
      <c r="A22">
        <v>20</v>
      </c>
      <c r="B22" s="24">
        <v>0.01</v>
      </c>
      <c r="C22" s="26">
        <v>5.7949999999999999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activeCell="P7" sqref="P7"/>
    </sheetView>
  </sheetViews>
  <sheetFormatPr defaultRowHeight="15"/>
  <cols>
    <col min="1" max="8" width="0" hidden="1" customWidth="1"/>
  </cols>
  <sheetData>
    <row r="1" spans="1:7" ht="15.75" thickBot="1">
      <c r="B1">
        <f>'6'!B1</f>
        <v>5</v>
      </c>
      <c r="C1" s="34">
        <f>'5'!C1</f>
        <v>3.290676416819013</v>
      </c>
    </row>
    <row r="2" spans="1:7" ht="15.75" thickBot="1">
      <c r="B2" s="23" t="s">
        <v>9</v>
      </c>
      <c r="C2" s="25">
        <v>7</v>
      </c>
    </row>
    <row r="3" spans="1:7" ht="15.75" thickBot="1">
      <c r="A3">
        <v>1</v>
      </c>
      <c r="B3" s="24">
        <v>0.2</v>
      </c>
      <c r="C3" s="26">
        <v>3.605</v>
      </c>
    </row>
    <row r="4" spans="1:7" ht="15.75" thickBot="1">
      <c r="A4">
        <v>2</v>
      </c>
      <c r="B4" s="24">
        <v>0.19</v>
      </c>
      <c r="C4" s="26">
        <v>3.706</v>
      </c>
    </row>
    <row r="5" spans="1:7" ht="15.75" thickBot="1">
      <c r="A5">
        <v>3</v>
      </c>
      <c r="B5" s="24">
        <v>0.18</v>
      </c>
      <c r="C5" s="26">
        <v>3.8119999999999998</v>
      </c>
    </row>
    <row r="6" spans="1:7" ht="15.75" thickBot="1">
      <c r="A6">
        <v>4</v>
      </c>
      <c r="B6" s="24">
        <v>0.17</v>
      </c>
      <c r="C6" s="26">
        <v>3.9220000000000002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4.0389999999999997</v>
      </c>
      <c r="E7" t="s">
        <v>13</v>
      </c>
      <c r="F7" t="b">
        <f>IF(B1=7,MATCH(C1,C3:C22))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4.16</v>
      </c>
    </row>
    <row r="9" spans="1:7" ht="15.75" thickBot="1">
      <c r="A9">
        <v>7</v>
      </c>
      <c r="B9" s="24">
        <v>0.14000000000000001</v>
      </c>
      <c r="C9" s="26">
        <v>4.2880000000000003</v>
      </c>
    </row>
    <row r="10" spans="1:7" ht="15.75" thickBot="1">
      <c r="A10">
        <v>8</v>
      </c>
      <c r="B10" s="24">
        <v>0.13</v>
      </c>
      <c r="C10" s="26">
        <v>4.423</v>
      </c>
    </row>
    <row r="11" spans="1:7" ht="15.75" thickBot="1">
      <c r="A11">
        <v>9</v>
      </c>
      <c r="B11" s="24">
        <v>0.12</v>
      </c>
      <c r="C11" s="26">
        <v>4.5640000000000001</v>
      </c>
    </row>
    <row r="12" spans="1:7" ht="15.75" thickBot="1">
      <c r="A12" s="35">
        <v>10</v>
      </c>
      <c r="B12" s="24">
        <v>0.11</v>
      </c>
      <c r="C12" s="26">
        <v>4.7119999999999997</v>
      </c>
    </row>
    <row r="13" spans="1:7" ht="15.75" thickBot="1">
      <c r="A13">
        <v>11</v>
      </c>
      <c r="B13" s="24">
        <v>0.1</v>
      </c>
      <c r="C13" s="27">
        <v>4.8680000000000003</v>
      </c>
    </row>
    <row r="14" spans="1:7" ht="15.75" thickBot="1">
      <c r="A14">
        <v>12</v>
      </c>
      <c r="B14" s="24">
        <v>0.09</v>
      </c>
      <c r="C14" s="27">
        <v>5.0330000000000004</v>
      </c>
    </row>
    <row r="15" spans="1:7" ht="15.75" thickBot="1">
      <c r="A15">
        <v>13</v>
      </c>
      <c r="B15" s="24">
        <v>0.08</v>
      </c>
      <c r="C15" s="27">
        <v>5.2060000000000004</v>
      </c>
    </row>
    <row r="16" spans="1:7" ht="15.75" thickBot="1">
      <c r="A16">
        <v>14</v>
      </c>
      <c r="B16" s="24">
        <v>7.0000000000000007E-2</v>
      </c>
      <c r="C16" s="27">
        <v>5.3890000000000002</v>
      </c>
    </row>
    <row r="17" spans="1:3" ht="15.75" thickBot="1">
      <c r="A17">
        <v>15</v>
      </c>
      <c r="B17" s="24">
        <v>0.06</v>
      </c>
      <c r="C17" s="26">
        <v>5.5819999999999999</v>
      </c>
    </row>
    <row r="18" spans="1:3" ht="15.75" thickBot="1">
      <c r="A18">
        <v>16</v>
      </c>
      <c r="B18" s="24">
        <v>0.05</v>
      </c>
      <c r="C18" s="26">
        <v>5.7859999999999996</v>
      </c>
    </row>
    <row r="19" spans="1:3" ht="15.75" thickBot="1">
      <c r="A19">
        <v>17</v>
      </c>
      <c r="B19" s="24">
        <v>0.04</v>
      </c>
      <c r="C19" s="26">
        <v>6.0019999999999998</v>
      </c>
    </row>
    <row r="20" spans="1:3" ht="15.75" thickBot="1">
      <c r="A20">
        <v>18</v>
      </c>
      <c r="B20" s="24">
        <v>0.03</v>
      </c>
      <c r="C20" s="26">
        <v>6.23</v>
      </c>
    </row>
    <row r="21" spans="1:3" ht="15.75" thickBot="1">
      <c r="A21">
        <v>19</v>
      </c>
      <c r="B21" s="24">
        <v>0.02</v>
      </c>
      <c r="C21" s="26">
        <v>6.4720000000000004</v>
      </c>
    </row>
    <row r="22" spans="1:3" ht="15.75" thickBot="1">
      <c r="A22">
        <v>20</v>
      </c>
      <c r="B22" s="24">
        <v>0.01</v>
      </c>
      <c r="C22" s="26">
        <v>6.7279999999999998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opLeftCell="I1" workbookViewId="0">
      <selection sqref="A1:H1048576"/>
    </sheetView>
  </sheetViews>
  <sheetFormatPr defaultRowHeight="15"/>
  <cols>
    <col min="1" max="8" width="0" hidden="1" customWidth="1"/>
  </cols>
  <sheetData>
    <row r="1" spans="1:7" ht="15.75" thickBot="1">
      <c r="B1">
        <f>'7'!B1</f>
        <v>5</v>
      </c>
      <c r="C1" s="34">
        <f>'2'!C1</f>
        <v>3.290676416819013</v>
      </c>
    </row>
    <row r="2" spans="1:7" ht="15.75" thickBot="1">
      <c r="B2" s="23" t="s">
        <v>9</v>
      </c>
      <c r="C2" s="25">
        <v>8</v>
      </c>
    </row>
    <row r="3" spans="1:7" ht="15.75" thickBot="1">
      <c r="A3">
        <v>1</v>
      </c>
      <c r="B3" s="24">
        <v>0.2</v>
      </c>
      <c r="C3" s="26">
        <v>3.8370000000000002</v>
      </c>
    </row>
    <row r="4" spans="1:7" ht="15.75" thickBot="1">
      <c r="A4">
        <v>2</v>
      </c>
      <c r="B4" s="24">
        <v>0.19</v>
      </c>
      <c r="C4" s="26">
        <v>3.9540000000000002</v>
      </c>
    </row>
    <row r="5" spans="1:7" ht="15.75" thickBot="1">
      <c r="A5">
        <v>3</v>
      </c>
      <c r="B5" s="24">
        <v>0.18</v>
      </c>
      <c r="C5" s="26">
        <v>4.0780000000000003</v>
      </c>
    </row>
    <row r="6" spans="1:7" ht="15.75" thickBot="1">
      <c r="A6">
        <v>4</v>
      </c>
      <c r="B6" s="24">
        <v>0.17</v>
      </c>
      <c r="C6" s="26">
        <v>4.2069999999999999</v>
      </c>
      <c r="E6" t="s">
        <v>12</v>
      </c>
      <c r="G6" s="36">
        <f>G7-1%</f>
        <v>-0.01</v>
      </c>
    </row>
    <row r="7" spans="1:7" ht="15.75" thickBot="1">
      <c r="A7">
        <v>5</v>
      </c>
      <c r="B7" s="24">
        <v>0.16</v>
      </c>
      <c r="C7" s="26">
        <v>4.3440000000000003</v>
      </c>
      <c r="E7" t="s">
        <v>13</v>
      </c>
      <c r="F7" t="b">
        <f>IF(B1=8,MATCH(C1,C3:C22))</f>
        <v>0</v>
      </c>
      <c r="G7" s="36" t="b">
        <f>IF(F7=1,B3,IF(F7=2,B4,IF(F7=3,B5,IF(F7=4,B6,IF(F7=5,B7,IF(F7=6,B8,IF(F7=7,B9,IF(F7=8,B10,IF(F7=9,B11,IF(F7=10,B12,IF(F7=11,B13,IF(F7=12,B14,IF(F7=13,B15,IF(F7=14,B16,IF(F7=15,B17,IF(F7=16,B18,IF(F7=17,B19,IF(F7=18,B20,IF(F7=19,B21,IF(F7=20,B22))))))))))))))))))))</f>
        <v>0</v>
      </c>
    </row>
    <row r="8" spans="1:7" ht="15.75" thickBot="1">
      <c r="A8">
        <v>6</v>
      </c>
      <c r="B8" s="24">
        <v>0.15</v>
      </c>
      <c r="C8" s="26">
        <v>4.4870000000000001</v>
      </c>
    </row>
    <row r="9" spans="1:7" ht="15.75" thickBot="1">
      <c r="A9">
        <v>7</v>
      </c>
      <c r="B9" s="24">
        <v>0.14000000000000001</v>
      </c>
      <c r="C9" s="26">
        <v>4.6390000000000002</v>
      </c>
    </row>
    <row r="10" spans="1:7" ht="15.75" thickBot="1">
      <c r="A10">
        <v>8</v>
      </c>
      <c r="B10" s="24">
        <v>0.13</v>
      </c>
      <c r="C10" s="26">
        <v>4.7990000000000004</v>
      </c>
    </row>
    <row r="11" spans="1:7" ht="15.75" thickBot="1">
      <c r="A11">
        <v>9</v>
      </c>
      <c r="B11" s="24">
        <v>0.12</v>
      </c>
      <c r="C11" s="26">
        <v>4.968</v>
      </c>
    </row>
    <row r="12" spans="1:7" ht="15.75" thickBot="1">
      <c r="A12" s="35">
        <v>10</v>
      </c>
      <c r="B12" s="24">
        <v>0.11</v>
      </c>
      <c r="C12" s="26">
        <v>5.1459999999999999</v>
      </c>
    </row>
    <row r="13" spans="1:7" ht="15.75" thickBot="1">
      <c r="A13">
        <v>11</v>
      </c>
      <c r="B13" s="24">
        <v>0.1</v>
      </c>
      <c r="C13" s="27">
        <v>5.335</v>
      </c>
    </row>
    <row r="14" spans="1:7" ht="15.75" thickBot="1">
      <c r="A14">
        <v>12</v>
      </c>
      <c r="B14" s="24">
        <v>0.09</v>
      </c>
      <c r="C14" s="27">
        <v>5.5350000000000001</v>
      </c>
    </row>
    <row r="15" spans="1:7" ht="15.75" thickBot="1">
      <c r="A15">
        <v>13</v>
      </c>
      <c r="B15" s="24">
        <v>0.08</v>
      </c>
      <c r="C15" s="27">
        <v>5.7469999999999999</v>
      </c>
    </row>
    <row r="16" spans="1:7" ht="15.75" thickBot="1">
      <c r="A16">
        <v>14</v>
      </c>
      <c r="B16" s="24">
        <v>7.0000000000000007E-2</v>
      </c>
      <c r="C16" s="26">
        <v>5.9710000000000001</v>
      </c>
    </row>
    <row r="17" spans="1:3" ht="15.75" thickBot="1">
      <c r="A17">
        <v>15</v>
      </c>
      <c r="B17" s="24">
        <v>0.06</v>
      </c>
      <c r="C17" s="26">
        <v>6.21</v>
      </c>
    </row>
    <row r="18" spans="1:3" ht="15.75" thickBot="1">
      <c r="A18">
        <v>16</v>
      </c>
      <c r="B18" s="24">
        <v>0.05</v>
      </c>
      <c r="C18" s="26">
        <v>6.4630000000000001</v>
      </c>
    </row>
    <row r="19" spans="1:3" ht="15.75" thickBot="1">
      <c r="A19">
        <v>17</v>
      </c>
      <c r="B19" s="24">
        <v>0.04</v>
      </c>
      <c r="C19" s="26">
        <v>6.7329999999999997</v>
      </c>
    </row>
    <row r="20" spans="1:3" ht="15.75" thickBot="1">
      <c r="A20">
        <v>18</v>
      </c>
      <c r="B20" s="24">
        <v>0.03</v>
      </c>
      <c r="C20" s="26">
        <v>7.02</v>
      </c>
    </row>
    <row r="21" spans="1:3" ht="15.75" thickBot="1">
      <c r="A21">
        <v>19</v>
      </c>
      <c r="B21" s="24">
        <v>0.02</v>
      </c>
      <c r="C21" s="26">
        <v>7.3250000000000002</v>
      </c>
    </row>
    <row r="22" spans="1:3" ht="15.75" thickBot="1">
      <c r="A22">
        <v>20</v>
      </c>
      <c r="B22" s="24">
        <v>0.01</v>
      </c>
      <c r="C22" s="26">
        <v>7.6520000000000001</v>
      </c>
    </row>
  </sheetData>
  <sheetProtection password="C99A" sheet="1" objects="1" scenarios="1" selectLockedCells="1"/>
  <sortState ref="B3:C22">
    <sortCondition ref="C3:C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IRR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2013-11-15T00:27:36Z</dcterms:modified>
</cp:coreProperties>
</file>